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UMENTOS USUARIO\Documents\1.- CAROLINA CASTILLO CASTILLO INVIPASTO 2021\CONTRATACION\PLAN ANUAL DE ADQUISICIONES\"/>
    </mc:Choice>
  </mc:AlternateContent>
  <bookViews>
    <workbookView xWindow="0" yWindow="0" windowWidth="10140" windowHeight="7425"/>
  </bookViews>
  <sheets>
    <sheet name="2021" sheetId="7" r:id="rId1"/>
    <sheet name="Hoja2" sheetId="6" r:id="rId2"/>
  </sheets>
  <definedNames>
    <definedName name="_xlnm._FilterDatabase" localSheetId="0" hidden="1">'2021'!$A$18:$K$56</definedName>
    <definedName name="_xlnm.Print_Titles" localSheetId="0">'2021'!$18:$18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7" l="1"/>
  <c r="H62" i="7"/>
  <c r="H60" i="7"/>
  <c r="H61" i="7"/>
  <c r="H59" i="7"/>
  <c r="H58" i="7"/>
  <c r="H57" i="7"/>
  <c r="H50" i="7" l="1"/>
  <c r="H49" i="7"/>
  <c r="H48" i="7"/>
  <c r="G45" i="7"/>
  <c r="G43" i="7"/>
  <c r="G29" i="7"/>
  <c r="H40" i="7"/>
  <c r="G37" i="7"/>
  <c r="H37" i="7" s="1"/>
  <c r="G36" i="7"/>
  <c r="H56" i="7"/>
  <c r="H55" i="7"/>
  <c r="G27" i="7" l="1"/>
  <c r="H34" i="7"/>
  <c r="G44" i="7"/>
  <c r="H44" i="7" s="1"/>
  <c r="G20" i="7"/>
  <c r="H20" i="7" s="1"/>
  <c r="G41" i="7"/>
  <c r="G38" i="7"/>
  <c r="H36" i="7"/>
  <c r="G32" i="7"/>
  <c r="G31" i="7"/>
  <c r="G30" i="7"/>
  <c r="G26" i="7"/>
  <c r="G25" i="7"/>
  <c r="G21" i="7"/>
  <c r="H27" i="7" l="1"/>
  <c r="H26" i="7"/>
  <c r="H52" i="7"/>
  <c r="H51" i="7"/>
  <c r="H46" i="7"/>
  <c r="H47" i="7"/>
  <c r="H53" i="7"/>
  <c r="H28" i="7" l="1"/>
  <c r="H32" i="7"/>
  <c r="H29" i="7"/>
  <c r="H45" i="7"/>
  <c r="H43" i="7"/>
  <c r="H42" i="7"/>
  <c r="H41" i="7"/>
  <c r="H39" i="7"/>
  <c r="H38" i="7"/>
  <c r="H35" i="7"/>
  <c r="H33" i="7"/>
  <c r="H31" i="7"/>
  <c r="H30" i="7"/>
  <c r="H25" i="7"/>
  <c r="G24" i="7"/>
  <c r="H21" i="7"/>
  <c r="H24" i="7" l="1"/>
  <c r="H19" i="7"/>
</calcChain>
</file>

<file path=xl/sharedStrings.xml><?xml version="1.0" encoding="utf-8"?>
<sst xmlns="http://schemas.openxmlformats.org/spreadsheetml/2006/main" count="349" uniqueCount="119">
  <si>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</si>
  <si>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</si>
  <si>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</si>
  <si>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</si>
  <si>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</si>
  <si>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</si>
  <si>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</si>
  <si>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</si>
  <si>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</si>
  <si>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</si>
  <si>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</si>
  <si>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</si>
  <si>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</si>
  <si>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</si>
  <si>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</si>
  <si>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</si>
  <si>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</si>
  <si>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</si>
  <si>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</si>
  <si>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</si>
  <si>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</si>
  <si>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</si>
  <si>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</si>
  <si>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</si>
  <si>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</si>
  <si>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>Códigos UNSPSC</t>
  </si>
  <si>
    <t>INSTITUTO MUNICIPAL DE LA REFORMA URBANA Y VIVIENDA DE PASTO "INVIPASTO</t>
  </si>
  <si>
    <t>CENTRO ADMINISTRATIVO ANGANOY</t>
  </si>
  <si>
    <t>722 23 30</t>
  </si>
  <si>
    <t>NO</t>
  </si>
  <si>
    <t>NO APLICA</t>
  </si>
  <si>
    <t>11 MESES</t>
  </si>
  <si>
    <t>www.invipasto.gov.co</t>
  </si>
  <si>
    <t xml:space="preserve">CONTRATACIÓN DIRECTA </t>
  </si>
  <si>
    <t>CONTRATACIÓN DIRECTA</t>
  </si>
  <si>
    <t xml:space="preserve">IMPRESOS PUBLICACIONES INFORMATIVOS </t>
  </si>
  <si>
    <t>SEGUROS Y POLIZAS</t>
  </si>
  <si>
    <t>8 MESES</t>
  </si>
  <si>
    <t>1 MES</t>
  </si>
  <si>
    <t xml:space="preserve">POR LA DIGNIDAD DEL HABITAT Y LA VIVIENDA </t>
  </si>
  <si>
    <t xml:space="preserve">El Plan Anual de Adquisiciones,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</si>
  <si>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Adquisiciones,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Estado, cuente con información suficiente para realizar compras coordinadas. </t>
  </si>
  <si>
    <t>6 MESES</t>
  </si>
  <si>
    <t xml:space="preserve">PRESTACIÓN DE SERVICIOS PERSONALES PROFESIONALES EN COMUNICACIÓN SOCIAL PARA EL FORTALECIMIENTO DE LA PROMOCIÓN DE LOS PROGRAMAS DE VIVIENDA SOCIAL QUE CUENTAN CON SUBSIDIO FAMILIAR DE VIVIENDA   </t>
  </si>
  <si>
    <t>RECURSOS TRANSFERENCIA</t>
  </si>
  <si>
    <r>
      <t xml:space="preserve">PRESTACIÓN DE SERVICIOS PROFESIONALES EN DERECHO PARA APOYAR  LOS PROCESOS JURÍDICOS CONTRACTUALES </t>
    </r>
    <r>
      <rPr>
        <sz val="11"/>
        <color indexed="10"/>
        <rFont val="Calibri"/>
        <family val="2"/>
      </rPr>
      <t xml:space="preserve"> </t>
    </r>
  </si>
  <si>
    <t>3 MESES</t>
  </si>
  <si>
    <t xml:space="preserve">MANTENIMIENTOS VARIOS </t>
  </si>
  <si>
    <t>ADQUISICION DE MATERIALES Y SUMINISTROS PAPELERIA Y UTILES DE ESCRITORIO, ASEO Y CAFETERIA</t>
  </si>
  <si>
    <t xml:space="preserve">SERVICIO DE TRANSPORTE PARA EL DESPLAZAMIENTO  DE LOS FUNCIONARIOS Y CONTRATISTAS ENCARGADOS DE LA FORMULACION,  SUPERVISION Y CONTROL DE LOS PROGRAMAS DE VIVIENDA SOCIAL QUE CUENTAN CON SUBSIDIO FAMILIAR DE VIVIENDA   </t>
  </si>
  <si>
    <t>MINIMA CUANTIA</t>
  </si>
  <si>
    <t xml:space="preserve">DOTACION DE PERSONAL
</t>
  </si>
  <si>
    <t>9 MESES</t>
  </si>
  <si>
    <t>PROGRAMAS POR BIENESTAR SOCIAL - CAPACITACION Y ESTIMULOS</t>
  </si>
  <si>
    <t xml:space="preserve">PRESTACIÓN DE SERVICIOS PERSONALES TECNICOS PARA PRESTAR SUS SERVICIOS DE APOYO AL FORTALECIMIENTO DE LA GESTION DOCUMENTAL </t>
  </si>
  <si>
    <t xml:space="preserve">PRESTACIÓN DE SERVICIOS PERSONALES PROFESIONALES EN DERECHO PARA APOYO A LA OFICINA JURIDICA 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</si>
  <si>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  </r>
  </si>
  <si>
    <t>CENTRO ADMINISTRATIVO ANGANOY
TELEFONO 722 23 30 - CELULAR 320 726 23 61</t>
  </si>
  <si>
    <t>PRESTACIÓN DE SERVICIOS PROFESIONALES EN DERECHO PARA PARA EL ASESORAMIENTO Y REPRESENTACION JUDICIAL Y EXTRAJUDICIAL DEL INSTITUTO.</t>
  </si>
  <si>
    <t>2 MESES</t>
  </si>
  <si>
    <t>PRESTACIÓN DE SERVICIOS PERSONALES PARA PRESTAR SUS SERVICIOS DE APOYO A LA GESTION EN LAS LABORES DE MENSAJERIA</t>
  </si>
  <si>
    <t>COMPRA DE EQUIPOS</t>
  </si>
  <si>
    <t>PRESTACION DE SERVICIOS PROFESIONALES PARA APOYAR A LA SUBDIRECCION ADMINISTRATIVA Y FINANCIERA EN EL FORTALECIMIENTO DE LOS PROCESOS DE CONSOLIDACION, MEDICION, REGISTRO, PRESENTACION, ANALISIS E INTERPRETACION DE LA INFORMACION FINANCIERA Y PRESUPUESTAL</t>
  </si>
  <si>
    <t>PRESTACION DE SERVICIOS PROFESIONALES COMO ARQUITECTO PARA APOYAR A LA SUBDIRECCION TECNICA EN LAS ACCIONES DE REVISION TECNICA, FORMULACION, ESTRUCTURACION, VIABILIZACION, SEGUIMIENTO Y CONTROL DE LOS DIFERENTES PROYECTOS DE INVERSION DEL INSTITUTO, ASI COMO DE AQUELLOS DERIVADOS DE LA EJECUCION DE CONVENIOS SUSCRITOS CON ENTIDADES DEL ORDEN NACIONAL, DEPARTAMENTAL Y MUNICIPAL.</t>
  </si>
  <si>
    <t>PRESTACIÓN DE SERVICIOS PERSONALES PARA APOYAR A LA SUBDIRECCION TECNICA EN EL DESARROLLO DE LAS ACTIVIDADES CONCERNIENTES A LA VERIFICACION DE LA HABITABILIDAD DE LAS VIVIENDAS OBJETO DE LAS OBRAS DE MEJORAMIENTO, FINANCIADAS CON RECURSOS DEL INSTITUTO, EN APLICACION DEL SUBSIDIO FAMILIAR DE VIVIENDA,</t>
  </si>
  <si>
    <t>PRESTACIÓN DE SERVICIOS DE APOYO A LA GESTION, QUE COADYUVE A RECOPILAR, CLASIFICAR Y REGISTRAR SISTEMATICA, ORDENADA Y OPORTUNAMENTE LA DOCUMENTACION DE LOS HECHOS DERIVADOS DE LAS ACTIVIDADES PROPIAS DE LA SUBDIRECCION DE INSPECCION Y VIGILANCIA.</t>
  </si>
  <si>
    <t>PRESTACION DE SERVICIOS PROFESIONALES COMO INGENIERO DE SISTEMAS, PARA FORTALECER Y CONSOLIDAR LOS PROCESOS DE IMPLEMENTACION DE LAS ESTRATEGIAS DE GOBIERNO DIGITAL, PARA LA RENOVACION PERMANENTE DE LA PAGINA WEB, COMO PLATAFORMA PARA LA DIVULGACION DE LA INFORMACION INSTITUCIONAL.</t>
  </si>
  <si>
    <t>PRESTACION DE SERVICIOS PROFESIONALES COMO ARQUITECTO PARA APOYAR A LA SUBDIRECCION TECNICA EN LAS ACCIONES DE REVISION TECNICA, FORMULACION, ESTRUCTURACION, VIABILIZACION, SEGUIMIENTO Y CONTROL DE LOS DIFERENTES PROYECTOS DE INVERSION DE INVIPASTO, ASI COMO DE AQUELLOS DERIVADOS DE LA EJECUCION DE CONVENIOS SUSCRITOS CON ENTIDADES DEL ORDEN NACIONAL, DEPARTAMENTAL Y MUNICIPAL.</t>
  </si>
  <si>
    <t>SUBDIRECTOR ADMINISTRATIVO Y FINANCIERO  subdirfinanciera@invipasto.gov.co</t>
  </si>
  <si>
    <t xml:space="preserve">SUBDIRECTOR TECNICO                                                                                            subdirtecnica@invipasto.gov.co                                                          </t>
  </si>
  <si>
    <t xml:space="preserve">SUBDIRECTOR INSPECCION Y VIGILANCIA                                                                          inspeccionyvigilancia@invipasto.gov.co                                                                       </t>
  </si>
  <si>
    <t xml:space="preserve">ASESORA JURIDICA
oficinajuridica@invipasto.gov.co                     </t>
  </si>
  <si>
    <t xml:space="preserve">SUBDIRECTOR  TECNICO                                                                                            subdirtecnica@invipasto.gov.co                                                          </t>
  </si>
  <si>
    <t xml:space="preserve">SUBDIRECTOR TECNICO                                                                                           subdirtecnica@invipasto.gov.co                                                              </t>
  </si>
  <si>
    <t xml:space="preserve">SUBDIRECTOR TECNICO                                                                                          subdirtecnica@invipasto.gov.co                                                          </t>
  </si>
  <si>
    <t xml:space="preserve">SUBDIRECTOR  TECNICO                                                                                             subdirtecnica@invipasto.gov.co                                                          </t>
  </si>
  <si>
    <t>12 MESES</t>
  </si>
  <si>
    <t>SERVICIOS PROFESIONALES EN DERECHO PARA COADYUVAR EN LA RESPUESTA A LOS DIFERENTES REQUERIMIENTOS YO SOLICITUDES ALLEGADAS, SUSTANCIACION Y PROYECCION DE CONCEPTOS JURIDICOS, CONSULTAS INTERNAS Y EXTERNAS, Y AL CUMPLIMIENTO DE LOS OBJETIVOS ESENCIALES DEL INVIPASTO.</t>
  </si>
  <si>
    <t>PRESTACIÓN DE SERVICIOS  PROFESIONALES  DE  INGENIERIA CIVIL PARA APOYAR A LA SUBDIRECCION TECNICA EN LAS ACCIONES DE REVISION TECNICA, FORMULACION, ESTRUCTURACION, VIABILIZACION, SEGUIMIENTO Y CONTROL DE LOS DIFERENTES PROYECTOS DE INVERSION DEL INSTITUTO, ASI COMO EL FORTALECIMIENTO DE LOS PROCESOS ADMINISTRATIVOS EN LA EJECUCION DE LOS MISMOS.</t>
  </si>
  <si>
    <t>PRESTACIÓN DE SERVICIOS PERSONALES PROFESIONALES EN COMUNICACIÓN SOCIAL PARA EL PROGRAMA CASA DIGNA Y VIDA DIGNA</t>
  </si>
  <si>
    <t>PRESTACIÓN DE SERVICIOS PERSONALES PARA PRESTAR SUS SERVICIOS DE APOYO A LA GESTION EN LAS LABORES DE ASEO</t>
  </si>
  <si>
    <t>PLAN ANUAL DE ADQUISICIONES 2021</t>
  </si>
  <si>
    <r>
      <rPr>
        <b/>
        <sz val="11"/>
        <color indexed="8"/>
        <rFont val="Calibri"/>
        <family val="2"/>
      </rPr>
      <t>MISION:</t>
    </r>
    <r>
      <rPr>
        <sz val="11"/>
        <color theme="1"/>
        <rFont val="Calibri"/>
        <family val="2"/>
        <scheme val="minor"/>
      </rPr>
      <t xml:space="preserve"> El Instituto Municipal de la Reforma Urbana y Vivienda de Pasto - INVIPASTO, entidad descentralizada encargada de coordinar la política  de vivienda del Municipio de Pasto, coadyuva al desarrollo y mejoramiento habitacional urbano y rural a través de la implementación de programas integrales de desarrollo urbano y la gestión de proyectos de vivienda de interés social, contribuyendo a una adecuada calidad de vida de los ciudadanos con énfasis en la población vulnerable.                                                                   
</t>
    </r>
    <r>
      <rPr>
        <b/>
        <sz val="11"/>
        <color indexed="8"/>
        <rFont val="Calibri"/>
        <family val="2"/>
      </rPr>
      <t>VISION:</t>
    </r>
    <r>
      <rPr>
        <sz val="11"/>
        <color theme="1"/>
        <rFont val="Calibri"/>
        <family val="2"/>
        <scheme val="minor"/>
      </rPr>
      <t xml:space="preserve"> Para el 2027 INVIPASTO será una entidad reconocida a nivel nacional, sostenible, transparente y competitiva, caracterizada por su capacidad técnica, administrativa y financiera con altos estándares de eficacia, eficiencia y efectividad, que contribuye a la reducción del déficit habitacional cualitativo y cuantitativo del Municipio de Pasto.</t>
    </r>
  </si>
  <si>
    <t>PRESTACIÓN DE SERVICIOS PERSONALES TECNICOS PARA DESARROLLAR LAS ACTIVIDADES CONCERNIENTES AL PROCESO DE RECEPCIÓN, ORGANIZACIÓN, CONSERVACIÓN, Y ALMACENAMIENTO FINAL DE LA DOCUMENTACIÓN DE INVIPASTO</t>
  </si>
  <si>
    <t xml:space="preserve">6 MESES </t>
  </si>
  <si>
    <t>PRESTACION DE SERVICIOS PROFESIONALES COMO INGENIERO(A) INDUSTRIAL, ESPECIALISTA EN SEGURIDAD Y SALUD EN EL TRABAJO, PARA FORTALECER Y CONSOLIDAR LOS PROCESOS DE IMPLEMENTACION DEL SISTEMA DE GESTION DE SEGURIDAD Y SALUD EN EL TRABAJO SGSST Y EL SISTEMA DE GESTION DE CALIDAD SGC.</t>
  </si>
  <si>
    <t>06 MESES</t>
  </si>
  <si>
    <t>SERVICIO DE EVALUACIONES MEDICAS OCUPACIONALES PERIODICAS</t>
  </si>
  <si>
    <t>SELECCIÓN ABREVIADA</t>
  </si>
  <si>
    <t>53101902; 53111601; 53101904; 53111602</t>
  </si>
  <si>
    <t>PRESTACION DE SERVICIOS PROFESIONALES COMO ARQUITECTO PARA APOYAR A LA SUBDIRECCIÓN TÉCNICA EN LAS ACCIONES DE REVISIÓN TÉCNICA, FORMULACIÓN, ESTRUCTURACIÓN, VIABILIZACIÓN, SEGUIMIENTO Y CONTROL DE LOS DIFERENTES PROYECTOS DE INVERSIÓN DEL INSTITUTO, ASÍ COMO DE AQUELLOS DERIVADOS DE LA EJECUCIÓN DE CONVENIOS SUSCRITOS Y QUE SE SUSCRIBIRÁN CON ENTIDADES DEL ORDEN NACIONAL, DEPARTAMENTAL Y MUNICIPAL.</t>
  </si>
  <si>
    <t>PRESTACIÓN DE SERVICIOS PARA APOYAR A LA SUBDIRECCIÓN ADMINISTRATIVA Y FINANCIERA Y LA OFICINA JURÍDICA EN LA VERIFICACIÓN, CONSOLIDACIÓN Y PUBLICACIÓN DE LA INFORMACIÓN CONTRACTUAL Y JURÍDICA DE LOS SERVIDORES PÚBLICOS Y CONTRATISTAS DEL INSTITUTO MUNICIPAL DE LA REFORMA URBANA Y VIVIENDA DE PASTO – INVIPASTO, EN EL SISTEMA DE INFORMACIÓN Y GESTIÓN DEL EMPLEO PÚBLICO – SIGEP Y ADEMÁS COADYUVAR EN EL REGISTRO DE INFORMACIÓN, CREACIÓN DE CUENTAS Y MANEJO ADECUADO DE LA PLATAFORMA SECOP II.</t>
  </si>
  <si>
    <t xml:space="preserve">SUBDIRECTOR ADMINISTRATIVO Y FINANCIERO  subdirfinanciera@invipasto.gov.co
ASESORA JURIDICA
oficinajuridica@invipasto.gov.co 
</t>
  </si>
  <si>
    <t>ASESORA CONTROL INTERNO
controlinterno@invipasto.gov.co</t>
  </si>
  <si>
    <t>08 MESES</t>
  </si>
  <si>
    <t>10  MESES</t>
  </si>
  <si>
    <t>CONTRATACION DIRECTA</t>
  </si>
  <si>
    <t xml:space="preserve">12  MESES </t>
  </si>
  <si>
    <t xml:space="preserve">SISTEMATIZACION </t>
  </si>
  <si>
    <t xml:space="preserve">12 MESES </t>
  </si>
  <si>
    <t>10 MESES</t>
  </si>
  <si>
    <t xml:space="preserve">4 MESES </t>
  </si>
  <si>
    <t xml:space="preserve">1 MES </t>
  </si>
  <si>
    <t xml:space="preserve">5 MESES </t>
  </si>
  <si>
    <t xml:space="preserve">ASESORA JURIDICA
oficinajuridica@invipasto.gov.co </t>
  </si>
  <si>
    <t xml:space="preserve">2 MESES </t>
  </si>
  <si>
    <t xml:space="preserve">Octubre  1° de 2021 </t>
  </si>
  <si>
    <t>SUMINISTRO DE UN (01) SOFTWARE – ANTIVIRUS PARA LA PROTECCIÓN DE LOS EQUIPOS DE CÓMPUTO DEL INSTITUTO</t>
  </si>
  <si>
    <t xml:space="preserve">CONSULTORIA PARA LA ELABORACION DE ESTUDIOS Y DISEÑOS PARA LA ADECUACIÓN Y MANTENIMIENTO DE LAS SEDES DE INVIPASTO  </t>
  </si>
  <si>
    <t>PRESTACION DE SERVICIOS DE APOYO A LA GESTIÓN PARA COADYUVAR A LA OFICINA DE CONTROL INTERNO EN EL DESARROLLO DE ACTIVIDADES OPERATIVAS Y DE GESTIÓN DOCUMENTAL DEL SISTEMA DE GESTIÓN DE LA CALIDAD DEL INSTITUTO Y DEL MODELO INTEGRADO DE PLANEACIÓN Y GESTIÓN DEL MISMO.</t>
  </si>
  <si>
    <t xml:space="preserve">PRESTACIÓN DE SERVICIOS DE APOYO A LA GESTION COMO PSICOLOGO (A) PARA EL APOYO A LAS CONVOCATORIAS  DE LOS PROGRAMAS DE VIVIENDA SOCIAL QUE CUENTAN CON SUBSIDIO FAMILIAR DE VIVIENDA   </t>
  </si>
  <si>
    <t>PRESTACIÓN DE SERVICIOS DE APOYO A LA GESTION PARA COADYUVAR A LA SUBDIRECCION TECNICA EN LOS DIFERENTES PROCESOS ADMINISTRATIVOS DERIVADOS DE LOS CONTRATOS, CONVENIOS Y PROYECTOS DE INVERSION QUE TENGA A CARGO EL INSTITUTO.</t>
  </si>
  <si>
    <t>PRESTACIÓN DE SERVICIOS DE APOYO A LA GESTIÓN A LA SUBDIRECCIÓN TÉCNICA EN LAS ACCIONES DE REVISIÓN TÉCNICA, FORMULACIÓN, ESTRUCTURACIÓN, VIABILIZACIÓN, SEGUIMIENTO Y CONTROL DE LOS DIFERENTES PROYECTOS DE INVERSIÓN DEL INSTITUTO, ASÍ COMO A COADYUVAR EN EL SEGUIMIENTO A LA EJECUCIÓN DE LOS CONVENIOS SUSCRITOS Y QUE SE LLEGAREN A SUSCRIBIR  CON ENTIDADES DEL ORDEN NACIONAL, DEPARTAMENTAL Y MUNICIPAL.</t>
  </si>
  <si>
    <t>PRESTACIÓN DE SERVICIOS DE APOYO A LA GESTIÓN EN LA OFICINA DE CONTROL INTERNO, CON EL FIN DE COADYUVAR AL FORTALECIMIENTO DE LA IMPLEMENTACIÓN Y POLÍTICA DE CONTROL INTERNO, EN EL MARCO DE LOS MODELOS: ESTÁNDAR DE CONTROL INTERNO (MECI) E INTEGRADO DE PLANEACIÓN Y GESTIÓN (MIPG) SEGÚN LOS REQUERIMIENTOS DE LA DEPENDENCIA Y EN CUMPLIMIENTO DE FUNCIONES DE LA MISMA.</t>
  </si>
  <si>
    <t xml:space="preserve">PRESTACIÓN DE SERVICIOS DE APOYO A LA GESTION COMO TRABAJADOR SOCIAL PARA EL APOYO A LAS CONVOCATORIAS  DE LOS PROGRAMAS DE VIVIENDA SOCIAL QUE CUENTAN CON SUBSIDIO FAMILIAR DE VIVIENDA   </t>
  </si>
  <si>
    <t>PRESTACIÓN DE SERVICIOS COMO OPERADOR LOGÍSTICO SUMINISTRANDO LOS BIENES Y SERVICIOS PARA LA REALIZACIÓN DE ACTIVIDADES RELACIONADAS CON EL DESARROLLO DEL PROGRAMA PARA LA  ASESORÍA Y ACOMPAÑAMIENTO A LAS ORGANIZACIONES POPULARES DE VIVIENDA DEBIDAMENTE REGISTRADAS ANTE INVIPASTO</t>
  </si>
  <si>
    <t>PRESTACIÓN DE SERVICIOS PROFESIONALES PARA ADELANTAR LAS JORNADAS DE CAPACITACIÓN DIRIGIDAS A LOS FUNCIONARIOS DEL INSTITUTO, EN LOS SIGUIENTES TEMAS: TRABAJO EN EQUIPO, GESTIÓN DOCUMENTAL Y ATENCIÓN AL USUARIO.</t>
  </si>
  <si>
    <t>PRESTACIÓN DE SERVICIOS DE APOYO A LA GESTIÓN Y COADYUVAR A INVIPASTO, PARA QUE A TRAVÉS DE UN EVENTO DE AMPLIA PROMOCIÓN Y GRAN DIFUSIÓN, HAGA PUBLICIDAD Y DIVULGACIÓN DE LOS DIFERENTES PROGRAMAS</t>
  </si>
  <si>
    <t>PRESTACIÓN DE SERVICIOS PROFESIONALES COMO ABOGADO (A) PARA APOYAR A INVIPASTO EN LA ACTUALIZACIÓN, CONSOLIDACIÓN E IMPLEMENTACIÓN DEL MANUAL DE CRÉDITO Y CARTERA DEL INSTITUTO MUNICIPAL DE LA REFORMA URBANA Y VIVIENDA DE PASTO – INVIPASTO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</si>
</sst>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_);_(&quot;$&quot;\ * \(#,##0\);_(&quot;$&quot;\ * &quot;-&quot;??_);_(@_)"/>
    <numFmt numFmtId="165" formatCode="#,##0;[Red]#,##0"/>
    <numFmt numFmtId="166" formatCode="yyyy/mm/dd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4" borderId="7" xfId="1" applyFont="1" applyFill="1" applyBorder="1" applyAlignment="1">
      <alignment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0" fillId="3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6" fontId="0" fillId="0" borderId="20" xfId="0" applyNumberForma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">
    <cellStyle name="Énfasis1" xfId="1" builtinId="29"/>
    <cellStyle name="Hipervínculo" xfId="2" builtinId="8"/>
    <cellStyle name="Normal" xfId="0" builtinId="0"/>
    <cellStyle name="Normal 6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ipasto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view="pageBreakPreview" topLeftCell="A49" zoomScale="70" zoomScaleNormal="70" zoomScaleSheetLayoutView="70" zoomScalePageLayoutView="80" workbookViewId="0">
      <selection activeCell="A50" sqref="A50"/>
    </sheetView>
  </sheetViews>
  <sheetFormatPr baseColWidth="10" defaultColWidth="10.85546875" defaultRowHeight="15" x14ac:dyDescent="0.25"/>
  <cols>
    <col min="1" max="1" width="24" style="1" customWidth="1"/>
    <col min="2" max="2" width="69.5703125" style="4" customWidth="1"/>
    <col min="3" max="3" width="18" style="1" customWidth="1"/>
    <col min="4" max="4" width="15.140625" style="1" customWidth="1"/>
    <col min="5" max="5" width="19.85546875" style="1" customWidth="1"/>
    <col min="6" max="6" width="18.42578125" style="1" customWidth="1"/>
    <col min="7" max="7" width="17.5703125" style="6" customWidth="1"/>
    <col min="8" max="8" width="17.5703125" style="4" customWidth="1"/>
    <col min="9" max="9" width="16.140625" style="1" bestFit="1" customWidth="1"/>
    <col min="10" max="10" width="16.7109375" style="1" customWidth="1"/>
    <col min="11" max="11" width="47.140625" style="4" customWidth="1"/>
    <col min="12" max="12" width="14.28515625" style="4" bestFit="1" customWidth="1"/>
    <col min="13" max="16384" width="10.85546875" style="4"/>
  </cols>
  <sheetData>
    <row r="2" spans="1:11" s="1" customFormat="1" ht="21" x14ac:dyDescent="0.2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" customFormat="1" x14ac:dyDescent="0.25">
      <c r="A3" s="12"/>
      <c r="B3" s="4"/>
      <c r="G3" s="6"/>
      <c r="H3" s="4"/>
    </row>
    <row r="4" spans="1:11" s="1" customFormat="1" ht="21.75" thickBot="1" x14ac:dyDescent="0.3">
      <c r="A4" s="65" t="s">
        <v>0</v>
      </c>
      <c r="B4" s="65"/>
      <c r="G4" s="6"/>
      <c r="H4" s="4"/>
    </row>
    <row r="5" spans="1:11" ht="37.5" customHeight="1" x14ac:dyDescent="0.25">
      <c r="A5" s="3" t="s">
        <v>1</v>
      </c>
      <c r="B5" s="28" t="s">
        <v>26</v>
      </c>
      <c r="C5" s="4"/>
      <c r="D5" s="4"/>
      <c r="E5" s="54" t="s">
        <v>41</v>
      </c>
      <c r="F5" s="55"/>
      <c r="G5" s="55"/>
      <c r="H5" s="56"/>
      <c r="I5" s="4"/>
      <c r="J5" s="4"/>
    </row>
    <row r="6" spans="1:11" ht="18" customHeight="1" x14ac:dyDescent="0.25">
      <c r="A6" s="2" t="s">
        <v>2</v>
      </c>
      <c r="B6" s="25" t="s">
        <v>27</v>
      </c>
      <c r="C6" s="4"/>
      <c r="D6" s="4"/>
      <c r="E6" s="57"/>
      <c r="F6" s="58"/>
      <c r="G6" s="58"/>
      <c r="H6" s="59"/>
      <c r="I6" s="4"/>
      <c r="J6" s="4"/>
    </row>
    <row r="7" spans="1:11" ht="18" customHeight="1" x14ac:dyDescent="0.25">
      <c r="A7" s="2" t="s">
        <v>3</v>
      </c>
      <c r="B7" s="25" t="s">
        <v>28</v>
      </c>
      <c r="C7" s="4"/>
      <c r="D7" s="4"/>
      <c r="E7" s="57"/>
      <c r="F7" s="58"/>
      <c r="G7" s="58"/>
      <c r="H7" s="59"/>
      <c r="I7" s="4"/>
      <c r="J7" s="4"/>
    </row>
    <row r="8" spans="1:11" ht="18" customHeight="1" x14ac:dyDescent="0.25">
      <c r="A8" s="2" t="s">
        <v>16</v>
      </c>
      <c r="B8" s="29" t="s">
        <v>32</v>
      </c>
      <c r="C8" s="4"/>
      <c r="D8" s="4"/>
      <c r="E8" s="57"/>
      <c r="F8" s="58"/>
      <c r="G8" s="58"/>
      <c r="H8" s="59"/>
      <c r="I8" s="4"/>
      <c r="J8" s="4"/>
    </row>
    <row r="9" spans="1:11" s="1" customFormat="1" ht="180" x14ac:dyDescent="0.25">
      <c r="A9" s="2" t="s">
        <v>19</v>
      </c>
      <c r="B9" s="52" t="s">
        <v>82</v>
      </c>
      <c r="E9" s="60"/>
      <c r="F9" s="61"/>
      <c r="G9" s="61"/>
      <c r="H9" s="62"/>
    </row>
    <row r="10" spans="1:11" s="1" customFormat="1" ht="32.25" customHeight="1" x14ac:dyDescent="0.25">
      <c r="A10" s="2" t="s">
        <v>4</v>
      </c>
      <c r="B10" s="30" t="s">
        <v>39</v>
      </c>
      <c r="E10" s="5"/>
      <c r="F10" s="5"/>
      <c r="G10" s="6"/>
      <c r="H10" s="6"/>
    </row>
    <row r="11" spans="1:11" s="1" customFormat="1" ht="51.75" customHeight="1" x14ac:dyDescent="0.25">
      <c r="A11" s="2" t="s">
        <v>5</v>
      </c>
      <c r="B11" s="25" t="s">
        <v>57</v>
      </c>
      <c r="E11" s="54" t="s">
        <v>40</v>
      </c>
      <c r="F11" s="55"/>
      <c r="G11" s="55"/>
      <c r="H11" s="56"/>
    </row>
    <row r="12" spans="1:11" s="1" customFormat="1" ht="32.25" customHeight="1" x14ac:dyDescent="0.25">
      <c r="A12" s="2" t="s">
        <v>22</v>
      </c>
      <c r="B12" s="31">
        <f>SUM(H19:H62)</f>
        <v>783453400</v>
      </c>
      <c r="E12" s="57"/>
      <c r="F12" s="58"/>
      <c r="G12" s="58"/>
      <c r="H12" s="59"/>
    </row>
    <row r="13" spans="1:11" s="1" customFormat="1" ht="32.25" customHeight="1" x14ac:dyDescent="0.25">
      <c r="A13" s="2" t="s">
        <v>23</v>
      </c>
      <c r="B13" s="31">
        <v>254387280</v>
      </c>
      <c r="E13" s="57"/>
      <c r="F13" s="58"/>
      <c r="G13" s="58"/>
      <c r="H13" s="59"/>
    </row>
    <row r="14" spans="1:11" s="1" customFormat="1" ht="32.25" customHeight="1" x14ac:dyDescent="0.25">
      <c r="A14" s="2" t="s">
        <v>24</v>
      </c>
      <c r="B14" s="31">
        <v>25438728</v>
      </c>
      <c r="E14" s="57"/>
      <c r="F14" s="58"/>
      <c r="G14" s="58"/>
      <c r="H14" s="59"/>
    </row>
    <row r="15" spans="1:11" s="1" customFormat="1" ht="32.25" customHeight="1" thickBot="1" x14ac:dyDescent="0.3">
      <c r="A15" s="13" t="s">
        <v>18</v>
      </c>
      <c r="B15" s="44" t="s">
        <v>106</v>
      </c>
      <c r="E15" s="60"/>
      <c r="F15" s="61"/>
      <c r="G15" s="61"/>
      <c r="H15" s="62"/>
    </row>
    <row r="17" spans="1:11" ht="30" customHeight="1" thickBot="1" x14ac:dyDescent="0.3">
      <c r="A17" s="53" t="s">
        <v>15</v>
      </c>
    </row>
    <row r="18" spans="1:11" s="14" customFormat="1" ht="78.75" customHeight="1" x14ac:dyDescent="0.25">
      <c r="A18" s="11" t="s">
        <v>25</v>
      </c>
      <c r="B18" s="7" t="s">
        <v>6</v>
      </c>
      <c r="C18" s="8" t="s">
        <v>17</v>
      </c>
      <c r="D18" s="8" t="s">
        <v>7</v>
      </c>
      <c r="E18" s="8" t="s">
        <v>8</v>
      </c>
      <c r="F18" s="8" t="s">
        <v>9</v>
      </c>
      <c r="G18" s="7" t="s">
        <v>10</v>
      </c>
      <c r="H18" s="7" t="s">
        <v>11</v>
      </c>
      <c r="I18" s="8" t="s">
        <v>12</v>
      </c>
      <c r="J18" s="8" t="s">
        <v>13</v>
      </c>
      <c r="K18" s="9" t="s">
        <v>14</v>
      </c>
    </row>
    <row r="19" spans="1:11" s="10" customFormat="1" ht="81.75" customHeight="1" x14ac:dyDescent="0.25">
      <c r="A19" s="38">
        <v>78102206</v>
      </c>
      <c r="B19" s="32" t="s">
        <v>60</v>
      </c>
      <c r="C19" s="33">
        <v>44200</v>
      </c>
      <c r="D19" s="34" t="s">
        <v>76</v>
      </c>
      <c r="E19" s="34" t="s">
        <v>33</v>
      </c>
      <c r="F19" s="34" t="s">
        <v>44</v>
      </c>
      <c r="G19" s="35">
        <v>17000000</v>
      </c>
      <c r="H19" s="35">
        <f t="shared" ref="H19:H27" si="0">+G19</f>
        <v>17000000</v>
      </c>
      <c r="I19" s="34" t="s">
        <v>29</v>
      </c>
      <c r="J19" s="34" t="s">
        <v>30</v>
      </c>
      <c r="K19" s="39" t="s">
        <v>68</v>
      </c>
    </row>
    <row r="20" spans="1:11" s="10" customFormat="1" ht="81.75" customHeight="1" x14ac:dyDescent="0.25">
      <c r="A20" s="38">
        <v>76111501</v>
      </c>
      <c r="B20" s="32" t="s">
        <v>80</v>
      </c>
      <c r="C20" s="33">
        <v>44200</v>
      </c>
      <c r="D20" s="34" t="s">
        <v>76</v>
      </c>
      <c r="E20" s="34" t="s">
        <v>33</v>
      </c>
      <c r="F20" s="34" t="s">
        <v>44</v>
      </c>
      <c r="G20" s="35">
        <f>12*1200000</f>
        <v>14400000</v>
      </c>
      <c r="H20" s="35">
        <f t="shared" ref="H20" si="1">+G20</f>
        <v>14400000</v>
      </c>
      <c r="I20" s="34" t="s">
        <v>29</v>
      </c>
      <c r="J20" s="34" t="s">
        <v>30</v>
      </c>
      <c r="K20" s="39" t="s">
        <v>68</v>
      </c>
    </row>
    <row r="21" spans="1:11" s="10" customFormat="1" ht="119.25" customHeight="1" x14ac:dyDescent="0.25">
      <c r="A21" s="38">
        <v>80111620</v>
      </c>
      <c r="B21" s="32" t="s">
        <v>64</v>
      </c>
      <c r="C21" s="33">
        <v>44242</v>
      </c>
      <c r="D21" s="34" t="s">
        <v>31</v>
      </c>
      <c r="E21" s="34" t="s">
        <v>34</v>
      </c>
      <c r="F21" s="34" t="s">
        <v>44</v>
      </c>
      <c r="G21" s="35">
        <f>2400000*11</f>
        <v>26400000</v>
      </c>
      <c r="H21" s="36">
        <f t="shared" si="0"/>
        <v>26400000</v>
      </c>
      <c r="I21" s="34" t="s">
        <v>29</v>
      </c>
      <c r="J21" s="34" t="s">
        <v>30</v>
      </c>
      <c r="K21" s="39" t="s">
        <v>69</v>
      </c>
    </row>
    <row r="22" spans="1:11" s="6" customFormat="1" ht="63" customHeight="1" x14ac:dyDescent="0.25">
      <c r="A22" s="38">
        <v>80161501</v>
      </c>
      <c r="B22" s="37" t="s">
        <v>54</v>
      </c>
      <c r="C22" s="33">
        <v>44378</v>
      </c>
      <c r="D22" s="34" t="s">
        <v>84</v>
      </c>
      <c r="E22" s="34" t="s">
        <v>34</v>
      </c>
      <c r="F22" s="34" t="s">
        <v>44</v>
      </c>
      <c r="G22" s="35">
        <v>7700000</v>
      </c>
      <c r="H22" s="35">
        <v>7700000</v>
      </c>
      <c r="I22" s="34" t="s">
        <v>29</v>
      </c>
      <c r="J22" s="34" t="s">
        <v>30</v>
      </c>
      <c r="K22" s="40" t="s">
        <v>68</v>
      </c>
    </row>
    <row r="23" spans="1:11" s="6" customFormat="1" ht="78.75" customHeight="1" x14ac:dyDescent="0.25">
      <c r="A23" s="38">
        <v>80161501</v>
      </c>
      <c r="B23" s="37" t="s">
        <v>83</v>
      </c>
      <c r="C23" s="33">
        <v>44378</v>
      </c>
      <c r="D23" s="34" t="s">
        <v>42</v>
      </c>
      <c r="E23" s="34" t="s">
        <v>34</v>
      </c>
      <c r="F23" s="34" t="s">
        <v>44</v>
      </c>
      <c r="G23" s="35">
        <v>7700000</v>
      </c>
      <c r="H23" s="35">
        <v>7700000</v>
      </c>
      <c r="I23" s="34" t="s">
        <v>29</v>
      </c>
      <c r="J23" s="34" t="s">
        <v>30</v>
      </c>
      <c r="K23" s="40" t="s">
        <v>68</v>
      </c>
    </row>
    <row r="24" spans="1:11" s="6" customFormat="1" ht="111.75" customHeight="1" x14ac:dyDescent="0.25">
      <c r="A24" s="38">
        <v>81111812</v>
      </c>
      <c r="B24" s="37" t="s">
        <v>66</v>
      </c>
      <c r="C24" s="33">
        <v>44228</v>
      </c>
      <c r="D24" s="34" t="s">
        <v>31</v>
      </c>
      <c r="E24" s="34" t="s">
        <v>34</v>
      </c>
      <c r="F24" s="34" t="s">
        <v>44</v>
      </c>
      <c r="G24" s="35">
        <f>11*2400000</f>
        <v>26400000</v>
      </c>
      <c r="H24" s="35">
        <f t="shared" si="0"/>
        <v>26400000</v>
      </c>
      <c r="I24" s="34" t="s">
        <v>29</v>
      </c>
      <c r="J24" s="34" t="s">
        <v>30</v>
      </c>
      <c r="K24" s="40" t="s">
        <v>68</v>
      </c>
    </row>
    <row r="25" spans="1:11" s="6" customFormat="1" ht="98.25" customHeight="1" x14ac:dyDescent="0.25">
      <c r="A25" s="38">
        <v>84111502</v>
      </c>
      <c r="B25" s="37" t="s">
        <v>62</v>
      </c>
      <c r="C25" s="33">
        <v>44197</v>
      </c>
      <c r="D25" s="34" t="s">
        <v>76</v>
      </c>
      <c r="E25" s="34" t="s">
        <v>34</v>
      </c>
      <c r="F25" s="34" t="s">
        <v>44</v>
      </c>
      <c r="G25" s="35">
        <f>2400000*12</f>
        <v>28800000</v>
      </c>
      <c r="H25" s="35">
        <f t="shared" si="0"/>
        <v>28800000</v>
      </c>
      <c r="I25" s="34" t="s">
        <v>29</v>
      </c>
      <c r="J25" s="34" t="s">
        <v>30</v>
      </c>
      <c r="K25" s="40" t="s">
        <v>68</v>
      </c>
    </row>
    <row r="26" spans="1:11" s="6" customFormat="1" ht="98.25" customHeight="1" x14ac:dyDescent="0.25">
      <c r="A26" s="45">
        <v>80111622</v>
      </c>
      <c r="B26" s="37" t="s">
        <v>85</v>
      </c>
      <c r="C26" s="33">
        <v>44197</v>
      </c>
      <c r="D26" s="34" t="s">
        <v>76</v>
      </c>
      <c r="E26" s="34" t="s">
        <v>34</v>
      </c>
      <c r="F26" s="34" t="s">
        <v>44</v>
      </c>
      <c r="G26" s="35">
        <f>2800000*12</f>
        <v>33600000</v>
      </c>
      <c r="H26" s="35">
        <f t="shared" si="0"/>
        <v>33600000</v>
      </c>
      <c r="I26" s="34" t="s">
        <v>29</v>
      </c>
      <c r="J26" s="34" t="s">
        <v>30</v>
      </c>
      <c r="K26" s="40" t="s">
        <v>68</v>
      </c>
    </row>
    <row r="27" spans="1:11" s="6" customFormat="1" ht="135" customHeight="1" x14ac:dyDescent="0.25">
      <c r="A27" s="38">
        <v>80161501</v>
      </c>
      <c r="B27" s="37" t="s">
        <v>65</v>
      </c>
      <c r="C27" s="33">
        <v>44197</v>
      </c>
      <c r="D27" s="34" t="s">
        <v>76</v>
      </c>
      <c r="E27" s="34" t="s">
        <v>34</v>
      </c>
      <c r="F27" s="34" t="s">
        <v>44</v>
      </c>
      <c r="G27" s="35">
        <f>12*1400000</f>
        <v>16800000</v>
      </c>
      <c r="H27" s="35">
        <f t="shared" si="0"/>
        <v>16800000</v>
      </c>
      <c r="I27" s="34" t="s">
        <v>29</v>
      </c>
      <c r="J27" s="34" t="s">
        <v>30</v>
      </c>
      <c r="K27" s="40" t="s">
        <v>70</v>
      </c>
    </row>
    <row r="28" spans="1:11" s="6" customFormat="1" ht="129.75" customHeight="1" x14ac:dyDescent="0.25">
      <c r="A28" s="45">
        <v>80111620</v>
      </c>
      <c r="B28" s="37" t="s">
        <v>77</v>
      </c>
      <c r="C28" s="33">
        <v>44228</v>
      </c>
      <c r="D28" s="34" t="s">
        <v>31</v>
      </c>
      <c r="E28" s="34" t="s">
        <v>34</v>
      </c>
      <c r="F28" s="34" t="s">
        <v>44</v>
      </c>
      <c r="G28" s="35">
        <v>26400000</v>
      </c>
      <c r="H28" s="35">
        <f t="shared" ref="H28:H45" si="2">+G28</f>
        <v>26400000</v>
      </c>
      <c r="I28" s="34" t="s">
        <v>29</v>
      </c>
      <c r="J28" s="34" t="s">
        <v>30</v>
      </c>
      <c r="K28" s="40" t="s">
        <v>69</v>
      </c>
    </row>
    <row r="29" spans="1:11" s="6" customFormat="1" ht="94.5" customHeight="1" x14ac:dyDescent="0.25">
      <c r="A29" s="38">
        <v>80111601</v>
      </c>
      <c r="B29" s="37" t="s">
        <v>109</v>
      </c>
      <c r="C29" s="33">
        <v>44256</v>
      </c>
      <c r="D29" s="34" t="s">
        <v>46</v>
      </c>
      <c r="E29" s="34" t="s">
        <v>34</v>
      </c>
      <c r="F29" s="34" t="s">
        <v>44</v>
      </c>
      <c r="G29" s="35">
        <f>1400000*3</f>
        <v>4200000</v>
      </c>
      <c r="H29" s="35">
        <f t="shared" si="2"/>
        <v>4200000</v>
      </c>
      <c r="I29" s="34" t="s">
        <v>29</v>
      </c>
      <c r="J29" s="34" t="s">
        <v>30</v>
      </c>
      <c r="K29" s="40" t="s">
        <v>93</v>
      </c>
    </row>
    <row r="30" spans="1:11" s="6" customFormat="1" ht="137.25" customHeight="1" x14ac:dyDescent="0.25">
      <c r="A30" s="45">
        <v>80111617</v>
      </c>
      <c r="B30" s="37" t="s">
        <v>63</v>
      </c>
      <c r="C30" s="33">
        <v>44197</v>
      </c>
      <c r="D30" s="34" t="s">
        <v>76</v>
      </c>
      <c r="E30" s="34" t="s">
        <v>34</v>
      </c>
      <c r="F30" s="34" t="s">
        <v>44</v>
      </c>
      <c r="G30" s="35">
        <f>2400000*12</f>
        <v>28800000</v>
      </c>
      <c r="H30" s="36">
        <f t="shared" si="2"/>
        <v>28800000</v>
      </c>
      <c r="I30" s="34" t="s">
        <v>29</v>
      </c>
      <c r="J30" s="34" t="s">
        <v>30</v>
      </c>
      <c r="K30" s="40" t="s">
        <v>69</v>
      </c>
    </row>
    <row r="31" spans="1:11" s="6" customFormat="1" ht="158.25" customHeight="1" x14ac:dyDescent="0.25">
      <c r="A31" s="45">
        <v>80111617</v>
      </c>
      <c r="B31" s="37" t="s">
        <v>63</v>
      </c>
      <c r="C31" s="33">
        <v>44197</v>
      </c>
      <c r="D31" s="34" t="s">
        <v>76</v>
      </c>
      <c r="E31" s="34" t="s">
        <v>34</v>
      </c>
      <c r="F31" s="34" t="s">
        <v>44</v>
      </c>
      <c r="G31" s="35">
        <f>12*2400000</f>
        <v>28800000</v>
      </c>
      <c r="H31" s="35">
        <f t="shared" si="2"/>
        <v>28800000</v>
      </c>
      <c r="I31" s="34" t="s">
        <v>29</v>
      </c>
      <c r="J31" s="34" t="s">
        <v>30</v>
      </c>
      <c r="K31" s="40" t="s">
        <v>72</v>
      </c>
    </row>
    <row r="32" spans="1:11" s="6" customFormat="1" ht="150" customHeight="1" x14ac:dyDescent="0.25">
      <c r="A32" s="45">
        <v>80111614</v>
      </c>
      <c r="B32" s="37" t="s">
        <v>78</v>
      </c>
      <c r="C32" s="33">
        <v>44197</v>
      </c>
      <c r="D32" s="34" t="s">
        <v>76</v>
      </c>
      <c r="E32" s="34" t="s">
        <v>34</v>
      </c>
      <c r="F32" s="34" t="s">
        <v>44</v>
      </c>
      <c r="G32" s="35">
        <f>12*2400000</f>
        <v>28800000</v>
      </c>
      <c r="H32" s="35">
        <f t="shared" ref="H32" si="3">+G32</f>
        <v>28800000</v>
      </c>
      <c r="I32" s="34" t="s">
        <v>29</v>
      </c>
      <c r="J32" s="34" t="s">
        <v>30</v>
      </c>
      <c r="K32" s="40" t="s">
        <v>69</v>
      </c>
    </row>
    <row r="33" spans="1:11" s="6" customFormat="1" ht="141.75" customHeight="1" x14ac:dyDescent="0.25">
      <c r="A33" s="38">
        <v>80111617</v>
      </c>
      <c r="B33" s="37" t="s">
        <v>67</v>
      </c>
      <c r="C33" s="33">
        <v>44378</v>
      </c>
      <c r="D33" s="34" t="s">
        <v>42</v>
      </c>
      <c r="E33" s="34" t="s">
        <v>34</v>
      </c>
      <c r="F33" s="34" t="s">
        <v>44</v>
      </c>
      <c r="G33" s="36">
        <v>14400000</v>
      </c>
      <c r="H33" s="36">
        <f t="shared" si="2"/>
        <v>14400000</v>
      </c>
      <c r="I33" s="34" t="s">
        <v>29</v>
      </c>
      <c r="J33" s="34" t="s">
        <v>30</v>
      </c>
      <c r="K33" s="40" t="s">
        <v>73</v>
      </c>
    </row>
    <row r="34" spans="1:11" s="6" customFormat="1" ht="141.75" customHeight="1" x14ac:dyDescent="0.25">
      <c r="A34" s="38">
        <v>80111617</v>
      </c>
      <c r="B34" s="37" t="s">
        <v>67</v>
      </c>
      <c r="C34" s="33">
        <v>44317</v>
      </c>
      <c r="D34" s="34" t="s">
        <v>86</v>
      </c>
      <c r="E34" s="34" t="s">
        <v>34</v>
      </c>
      <c r="F34" s="34" t="s">
        <v>44</v>
      </c>
      <c r="G34" s="36">
        <v>14400000</v>
      </c>
      <c r="H34" s="36">
        <f t="shared" ref="H34" si="4">+G34</f>
        <v>14400000</v>
      </c>
      <c r="I34" s="34" t="s">
        <v>29</v>
      </c>
      <c r="J34" s="34" t="s">
        <v>30</v>
      </c>
      <c r="K34" s="40" t="s">
        <v>73</v>
      </c>
    </row>
    <row r="35" spans="1:11" s="6" customFormat="1" ht="80.25" customHeight="1" x14ac:dyDescent="0.25">
      <c r="A35" s="38">
        <v>80111620</v>
      </c>
      <c r="B35" s="37" t="s">
        <v>110</v>
      </c>
      <c r="C35" s="33">
        <v>44228</v>
      </c>
      <c r="D35" s="34" t="s">
        <v>31</v>
      </c>
      <c r="E35" s="34" t="s">
        <v>34</v>
      </c>
      <c r="F35" s="34" t="s">
        <v>44</v>
      </c>
      <c r="G35" s="36">
        <v>20800000</v>
      </c>
      <c r="H35" s="36">
        <f t="shared" si="2"/>
        <v>20800000</v>
      </c>
      <c r="I35" s="34" t="s">
        <v>29</v>
      </c>
      <c r="J35" s="34" t="s">
        <v>30</v>
      </c>
      <c r="K35" s="40" t="s">
        <v>69</v>
      </c>
    </row>
    <row r="36" spans="1:11" s="6" customFormat="1" ht="80.25" customHeight="1" x14ac:dyDescent="0.25">
      <c r="A36" s="38">
        <v>80111620</v>
      </c>
      <c r="B36" s="37" t="s">
        <v>111</v>
      </c>
      <c r="C36" s="33">
        <v>44197</v>
      </c>
      <c r="D36" s="34" t="s">
        <v>46</v>
      </c>
      <c r="E36" s="34" t="s">
        <v>34</v>
      </c>
      <c r="F36" s="34" t="s">
        <v>44</v>
      </c>
      <c r="G36" s="36">
        <f>3*1400000</f>
        <v>4200000</v>
      </c>
      <c r="H36" s="36">
        <f t="shared" ref="H36:H37" si="5">+G36</f>
        <v>4200000</v>
      </c>
      <c r="I36" s="34" t="s">
        <v>29</v>
      </c>
      <c r="J36" s="34" t="s">
        <v>30</v>
      </c>
      <c r="K36" s="40" t="s">
        <v>74</v>
      </c>
    </row>
    <row r="37" spans="1:11" s="6" customFormat="1" ht="117.75" customHeight="1" x14ac:dyDescent="0.25">
      <c r="A37" s="38">
        <v>80111620</v>
      </c>
      <c r="B37" s="37" t="s">
        <v>112</v>
      </c>
      <c r="C37" s="33">
        <v>44287</v>
      </c>
      <c r="D37" s="34" t="s">
        <v>52</v>
      </c>
      <c r="E37" s="34" t="s">
        <v>34</v>
      </c>
      <c r="F37" s="34" t="s">
        <v>44</v>
      </c>
      <c r="G37" s="36">
        <f>9*2000000</f>
        <v>18000000</v>
      </c>
      <c r="H37" s="36">
        <f t="shared" si="5"/>
        <v>18000000</v>
      </c>
      <c r="I37" s="34" t="s">
        <v>29</v>
      </c>
      <c r="J37" s="34" t="s">
        <v>30</v>
      </c>
      <c r="K37" s="40" t="s">
        <v>74</v>
      </c>
    </row>
    <row r="38" spans="1:11" s="6" customFormat="1" ht="68.25" customHeight="1" x14ac:dyDescent="0.25">
      <c r="A38" s="38">
        <v>80111620</v>
      </c>
      <c r="B38" s="37" t="s">
        <v>55</v>
      </c>
      <c r="C38" s="33">
        <v>44228</v>
      </c>
      <c r="D38" s="34" t="s">
        <v>31</v>
      </c>
      <c r="E38" s="34" t="s">
        <v>34</v>
      </c>
      <c r="F38" s="34" t="s">
        <v>44</v>
      </c>
      <c r="G38" s="36">
        <f>11*2400000</f>
        <v>26400000</v>
      </c>
      <c r="H38" s="36">
        <f t="shared" si="2"/>
        <v>26400000</v>
      </c>
      <c r="I38" s="34" t="s">
        <v>29</v>
      </c>
      <c r="J38" s="34" t="s">
        <v>30</v>
      </c>
      <c r="K38" s="40" t="s">
        <v>71</v>
      </c>
    </row>
    <row r="39" spans="1:11" s="6" customFormat="1" ht="84.75" customHeight="1" x14ac:dyDescent="0.25">
      <c r="A39" s="38">
        <v>80111620</v>
      </c>
      <c r="B39" s="37" t="s">
        <v>43</v>
      </c>
      <c r="C39" s="33">
        <v>44228</v>
      </c>
      <c r="D39" s="34" t="s">
        <v>31</v>
      </c>
      <c r="E39" s="34" t="s">
        <v>34</v>
      </c>
      <c r="F39" s="34" t="s">
        <v>44</v>
      </c>
      <c r="G39" s="36">
        <v>26400000</v>
      </c>
      <c r="H39" s="36">
        <f t="shared" si="2"/>
        <v>26400000</v>
      </c>
      <c r="I39" s="34" t="s">
        <v>29</v>
      </c>
      <c r="J39" s="34" t="s">
        <v>30</v>
      </c>
      <c r="K39" s="40" t="s">
        <v>74</v>
      </c>
    </row>
    <row r="40" spans="1:11" s="6" customFormat="1" ht="84.75" customHeight="1" x14ac:dyDescent="0.25">
      <c r="A40" s="38">
        <v>80111620</v>
      </c>
      <c r="B40" s="37" t="s">
        <v>79</v>
      </c>
      <c r="C40" s="33">
        <v>44228</v>
      </c>
      <c r="D40" s="34" t="s">
        <v>31</v>
      </c>
      <c r="E40" s="34" t="s">
        <v>34</v>
      </c>
      <c r="F40" s="34" t="s">
        <v>44</v>
      </c>
      <c r="G40" s="36">
        <v>26400000</v>
      </c>
      <c r="H40" s="36">
        <f t="shared" ref="H40" si="6">+G40</f>
        <v>26400000</v>
      </c>
      <c r="I40" s="34" t="s">
        <v>29</v>
      </c>
      <c r="J40" s="34" t="s">
        <v>30</v>
      </c>
      <c r="K40" s="40" t="s">
        <v>74</v>
      </c>
    </row>
    <row r="41" spans="1:11" s="6" customFormat="1" ht="94.5" customHeight="1" x14ac:dyDescent="0.25">
      <c r="A41" s="38">
        <v>80111620</v>
      </c>
      <c r="B41" s="37" t="s">
        <v>45</v>
      </c>
      <c r="C41" s="33">
        <v>44197</v>
      </c>
      <c r="D41" s="34" t="s">
        <v>76</v>
      </c>
      <c r="E41" s="34" t="s">
        <v>34</v>
      </c>
      <c r="F41" s="34" t="s">
        <v>44</v>
      </c>
      <c r="G41" s="35">
        <f>12*2400000</f>
        <v>28800000</v>
      </c>
      <c r="H41" s="35">
        <f t="shared" si="2"/>
        <v>28800000</v>
      </c>
      <c r="I41" s="34" t="s">
        <v>29</v>
      </c>
      <c r="J41" s="34" t="s">
        <v>30</v>
      </c>
      <c r="K41" s="40" t="s">
        <v>71</v>
      </c>
    </row>
    <row r="42" spans="1:11" s="6" customFormat="1" ht="81" customHeight="1" x14ac:dyDescent="0.25">
      <c r="A42" s="38">
        <v>80111620</v>
      </c>
      <c r="B42" s="32" t="s">
        <v>58</v>
      </c>
      <c r="C42" s="33">
        <v>44228</v>
      </c>
      <c r="D42" s="34" t="s">
        <v>31</v>
      </c>
      <c r="E42" s="34" t="s">
        <v>34</v>
      </c>
      <c r="F42" s="34" t="s">
        <v>44</v>
      </c>
      <c r="G42" s="36">
        <v>26400000</v>
      </c>
      <c r="H42" s="36">
        <f t="shared" si="2"/>
        <v>26400000</v>
      </c>
      <c r="I42" s="34" t="s">
        <v>29</v>
      </c>
      <c r="J42" s="34" t="s">
        <v>30</v>
      </c>
      <c r="K42" s="40" t="s">
        <v>71</v>
      </c>
    </row>
    <row r="43" spans="1:11" s="6" customFormat="1" ht="108" customHeight="1" x14ac:dyDescent="0.25">
      <c r="A43" s="38">
        <v>80111620</v>
      </c>
      <c r="B43" s="32" t="s">
        <v>113</v>
      </c>
      <c r="C43" s="33">
        <v>44440</v>
      </c>
      <c r="D43" s="34" t="s">
        <v>101</v>
      </c>
      <c r="E43" s="34" t="s">
        <v>34</v>
      </c>
      <c r="F43" s="34" t="s">
        <v>44</v>
      </c>
      <c r="G43" s="35">
        <f>4*1400000</f>
        <v>5600000</v>
      </c>
      <c r="H43" s="35">
        <f t="shared" si="2"/>
        <v>5600000</v>
      </c>
      <c r="I43" s="34" t="s">
        <v>29</v>
      </c>
      <c r="J43" s="34" t="s">
        <v>30</v>
      </c>
      <c r="K43" s="40" t="s">
        <v>93</v>
      </c>
    </row>
    <row r="44" spans="1:11" s="6" customFormat="1" ht="82.5" customHeight="1" x14ac:dyDescent="0.25">
      <c r="A44" s="38">
        <v>85122201</v>
      </c>
      <c r="B44" s="32" t="s">
        <v>87</v>
      </c>
      <c r="C44" s="33">
        <v>44501</v>
      </c>
      <c r="D44" s="34" t="s">
        <v>38</v>
      </c>
      <c r="E44" s="34" t="s">
        <v>34</v>
      </c>
      <c r="F44" s="34" t="s">
        <v>44</v>
      </c>
      <c r="G44" s="36">
        <f>1*2000000</f>
        <v>2000000</v>
      </c>
      <c r="H44" s="36">
        <f>+G44</f>
        <v>2000000</v>
      </c>
      <c r="I44" s="34" t="s">
        <v>29</v>
      </c>
      <c r="J44" s="34" t="s">
        <v>30</v>
      </c>
      <c r="K44" s="40" t="s">
        <v>68</v>
      </c>
    </row>
    <row r="45" spans="1:11" s="6" customFormat="1" ht="82.5" customHeight="1" x14ac:dyDescent="0.25">
      <c r="A45" s="46">
        <v>78111800</v>
      </c>
      <c r="B45" s="37" t="s">
        <v>49</v>
      </c>
      <c r="C45" s="33">
        <v>44308</v>
      </c>
      <c r="D45" s="34" t="s">
        <v>94</v>
      </c>
      <c r="E45" s="34" t="s">
        <v>88</v>
      </c>
      <c r="F45" s="34" t="s">
        <v>44</v>
      </c>
      <c r="G45" s="36">
        <f>74400000+26453400</f>
        <v>100853400</v>
      </c>
      <c r="H45" s="36">
        <f t="shared" si="2"/>
        <v>100853400</v>
      </c>
      <c r="I45" s="34" t="s">
        <v>29</v>
      </c>
      <c r="J45" s="34" t="s">
        <v>30</v>
      </c>
      <c r="K45" s="40" t="s">
        <v>75</v>
      </c>
    </row>
    <row r="46" spans="1:11" s="6" customFormat="1" ht="36.75" customHeight="1" x14ac:dyDescent="0.25">
      <c r="A46" s="47">
        <v>72102900</v>
      </c>
      <c r="B46" s="37" t="s">
        <v>47</v>
      </c>
      <c r="C46" s="33">
        <v>44256</v>
      </c>
      <c r="D46" s="34" t="s">
        <v>95</v>
      </c>
      <c r="E46" s="34" t="s">
        <v>96</v>
      </c>
      <c r="F46" s="34" t="s">
        <v>44</v>
      </c>
      <c r="G46" s="35">
        <v>5000000</v>
      </c>
      <c r="H46" s="35">
        <f t="shared" ref="H46:H53" si="7">+G46</f>
        <v>5000000</v>
      </c>
      <c r="I46" s="34" t="s">
        <v>29</v>
      </c>
      <c r="J46" s="34" t="s">
        <v>30</v>
      </c>
      <c r="K46" s="40" t="s">
        <v>68</v>
      </c>
    </row>
    <row r="47" spans="1:11" s="6" customFormat="1" ht="36.75" customHeight="1" x14ac:dyDescent="0.25">
      <c r="A47" s="45" t="s">
        <v>89</v>
      </c>
      <c r="B47" s="37" t="s">
        <v>51</v>
      </c>
      <c r="C47" s="33">
        <v>44287</v>
      </c>
      <c r="D47" s="34" t="s">
        <v>52</v>
      </c>
      <c r="E47" s="34" t="s">
        <v>50</v>
      </c>
      <c r="F47" s="34" t="s">
        <v>44</v>
      </c>
      <c r="G47" s="35">
        <v>4600000</v>
      </c>
      <c r="H47" s="35">
        <f t="shared" si="7"/>
        <v>4600000</v>
      </c>
      <c r="I47" s="34" t="s">
        <v>29</v>
      </c>
      <c r="J47" s="34" t="s">
        <v>30</v>
      </c>
      <c r="K47" s="40" t="s">
        <v>68</v>
      </c>
    </row>
    <row r="48" spans="1:11" s="6" customFormat="1" ht="36.75" customHeight="1" x14ac:dyDescent="0.25">
      <c r="A48" s="46">
        <v>44103103</v>
      </c>
      <c r="B48" s="37" t="s">
        <v>35</v>
      </c>
      <c r="C48" s="33">
        <v>44256</v>
      </c>
      <c r="D48" s="34" t="s">
        <v>95</v>
      </c>
      <c r="E48" s="34" t="s">
        <v>50</v>
      </c>
      <c r="F48" s="34" t="s">
        <v>44</v>
      </c>
      <c r="G48" s="35">
        <v>10000000</v>
      </c>
      <c r="H48" s="35">
        <f t="shared" si="7"/>
        <v>10000000</v>
      </c>
      <c r="I48" s="34" t="s">
        <v>29</v>
      </c>
      <c r="J48" s="34" t="s">
        <v>30</v>
      </c>
      <c r="K48" s="40" t="s">
        <v>68</v>
      </c>
    </row>
    <row r="49" spans="1:11" s="6" customFormat="1" ht="36.75" customHeight="1" x14ac:dyDescent="0.25">
      <c r="A49" s="46">
        <v>84131501</v>
      </c>
      <c r="B49" s="37" t="s">
        <v>36</v>
      </c>
      <c r="C49" s="33">
        <v>44197</v>
      </c>
      <c r="D49" s="34" t="s">
        <v>97</v>
      </c>
      <c r="E49" s="34" t="s">
        <v>50</v>
      </c>
      <c r="F49" s="34" t="s">
        <v>44</v>
      </c>
      <c r="G49" s="35">
        <v>10000000</v>
      </c>
      <c r="H49" s="35">
        <f t="shared" si="7"/>
        <v>10000000</v>
      </c>
      <c r="I49" s="34" t="s">
        <v>29</v>
      </c>
      <c r="J49" s="34" t="s">
        <v>30</v>
      </c>
      <c r="K49" s="40" t="s">
        <v>68</v>
      </c>
    </row>
    <row r="50" spans="1:11" s="6" customFormat="1" ht="36.75" customHeight="1" x14ac:dyDescent="0.25">
      <c r="A50" s="46">
        <v>81111508</v>
      </c>
      <c r="B50" s="37" t="s">
        <v>98</v>
      </c>
      <c r="C50" s="33">
        <v>44197</v>
      </c>
      <c r="D50" s="34" t="s">
        <v>99</v>
      </c>
      <c r="E50" s="34" t="s">
        <v>50</v>
      </c>
      <c r="F50" s="34" t="s">
        <v>44</v>
      </c>
      <c r="G50" s="35">
        <v>25000000</v>
      </c>
      <c r="H50" s="35">
        <f t="shared" si="7"/>
        <v>25000000</v>
      </c>
      <c r="I50" s="34" t="s">
        <v>29</v>
      </c>
      <c r="J50" s="34" t="s">
        <v>30</v>
      </c>
      <c r="K50" s="40" t="s">
        <v>68</v>
      </c>
    </row>
    <row r="51" spans="1:11" s="6" customFormat="1" ht="36.75" customHeight="1" x14ac:dyDescent="0.25">
      <c r="A51" s="38">
        <v>93141506</v>
      </c>
      <c r="B51" s="37" t="s">
        <v>53</v>
      </c>
      <c r="C51" s="33">
        <v>44256</v>
      </c>
      <c r="D51" s="34" t="s">
        <v>100</v>
      </c>
      <c r="E51" s="34" t="s">
        <v>50</v>
      </c>
      <c r="F51" s="34" t="s">
        <v>44</v>
      </c>
      <c r="G51" s="35">
        <v>16200000</v>
      </c>
      <c r="H51" s="35">
        <f t="shared" si="7"/>
        <v>16200000</v>
      </c>
      <c r="I51" s="34" t="s">
        <v>29</v>
      </c>
      <c r="J51" s="34" t="s">
        <v>30</v>
      </c>
      <c r="K51" s="40" t="s">
        <v>68</v>
      </c>
    </row>
    <row r="52" spans="1:11" s="6" customFormat="1" ht="36.75" customHeight="1" x14ac:dyDescent="0.25">
      <c r="A52" s="47">
        <v>44121600</v>
      </c>
      <c r="B52" s="37" t="s">
        <v>48</v>
      </c>
      <c r="C52" s="33">
        <v>44348</v>
      </c>
      <c r="D52" s="34" t="s">
        <v>38</v>
      </c>
      <c r="E52" s="34" t="s">
        <v>50</v>
      </c>
      <c r="F52" s="34" t="s">
        <v>44</v>
      </c>
      <c r="G52" s="35">
        <v>11000000</v>
      </c>
      <c r="H52" s="35">
        <f t="shared" si="7"/>
        <v>11000000</v>
      </c>
      <c r="I52" s="34" t="s">
        <v>29</v>
      </c>
      <c r="J52" s="34" t="s">
        <v>30</v>
      </c>
      <c r="K52" s="40" t="s">
        <v>68</v>
      </c>
    </row>
    <row r="53" spans="1:11" s="6" customFormat="1" ht="36.75" customHeight="1" x14ac:dyDescent="0.25">
      <c r="A53" s="48">
        <v>43211500</v>
      </c>
      <c r="B53" s="41" t="s">
        <v>61</v>
      </c>
      <c r="C53" s="49">
        <v>44317</v>
      </c>
      <c r="D53" s="42" t="s">
        <v>37</v>
      </c>
      <c r="E53" s="42" t="s">
        <v>50</v>
      </c>
      <c r="F53" s="34" t="s">
        <v>44</v>
      </c>
      <c r="G53" s="50">
        <v>10500000</v>
      </c>
      <c r="H53" s="50">
        <f t="shared" si="7"/>
        <v>10500000</v>
      </c>
      <c r="I53" s="42" t="s">
        <v>29</v>
      </c>
      <c r="J53" s="42" t="s">
        <v>30</v>
      </c>
      <c r="K53" s="43" t="s">
        <v>68</v>
      </c>
    </row>
    <row r="54" spans="1:11" s="6" customFormat="1" ht="147" customHeight="1" x14ac:dyDescent="0.25">
      <c r="A54" s="38">
        <v>80111620</v>
      </c>
      <c r="B54" s="41" t="s">
        <v>91</v>
      </c>
      <c r="C54" s="33">
        <v>44459</v>
      </c>
      <c r="D54" s="34" t="s">
        <v>59</v>
      </c>
      <c r="E54" s="34" t="s">
        <v>34</v>
      </c>
      <c r="F54" s="34" t="s">
        <v>44</v>
      </c>
      <c r="G54" s="50">
        <v>2800000</v>
      </c>
      <c r="H54" s="50">
        <v>2800000</v>
      </c>
      <c r="I54" s="42" t="s">
        <v>29</v>
      </c>
      <c r="J54" s="42" t="s">
        <v>30</v>
      </c>
      <c r="K54" s="43" t="s">
        <v>92</v>
      </c>
    </row>
    <row r="55" spans="1:11" s="6" customFormat="1" ht="80.25" customHeight="1" x14ac:dyDescent="0.25">
      <c r="A55" s="38">
        <v>80111620</v>
      </c>
      <c r="B55" s="37" t="s">
        <v>114</v>
      </c>
      <c r="C55" s="33">
        <v>44459</v>
      </c>
      <c r="D55" s="34" t="s">
        <v>46</v>
      </c>
      <c r="E55" s="34" t="s">
        <v>34</v>
      </c>
      <c r="F55" s="34" t="s">
        <v>44</v>
      </c>
      <c r="G55" s="36">
        <v>7200000</v>
      </c>
      <c r="H55" s="36">
        <f t="shared" ref="H55" si="8">+G55</f>
        <v>7200000</v>
      </c>
      <c r="I55" s="34" t="s">
        <v>29</v>
      </c>
      <c r="J55" s="34" t="s">
        <v>30</v>
      </c>
      <c r="K55" s="40" t="s">
        <v>69</v>
      </c>
    </row>
    <row r="56" spans="1:11" s="6" customFormat="1" ht="151.5" customHeight="1" x14ac:dyDescent="0.25">
      <c r="A56" s="45">
        <v>80111617</v>
      </c>
      <c r="B56" s="37" t="s">
        <v>90</v>
      </c>
      <c r="C56" s="33">
        <v>44459</v>
      </c>
      <c r="D56" s="34" t="s">
        <v>46</v>
      </c>
      <c r="E56" s="34" t="s">
        <v>34</v>
      </c>
      <c r="F56" s="34" t="s">
        <v>44</v>
      </c>
      <c r="G56" s="36">
        <v>7200000</v>
      </c>
      <c r="H56" s="36">
        <f t="shared" ref="H56:H62" si="9">+G56</f>
        <v>7200000</v>
      </c>
      <c r="I56" s="34" t="s">
        <v>29</v>
      </c>
      <c r="J56" s="34" t="s">
        <v>30</v>
      </c>
      <c r="K56" s="40" t="s">
        <v>72</v>
      </c>
    </row>
    <row r="57" spans="1:11" s="6" customFormat="1" ht="104.25" customHeight="1" x14ac:dyDescent="0.25">
      <c r="A57" s="45">
        <v>90101600</v>
      </c>
      <c r="B57" s="37" t="s">
        <v>115</v>
      </c>
      <c r="C57" s="33">
        <v>44440</v>
      </c>
      <c r="D57" s="34" t="s">
        <v>101</v>
      </c>
      <c r="E57" s="34" t="s">
        <v>50</v>
      </c>
      <c r="F57" s="34" t="s">
        <v>44</v>
      </c>
      <c r="G57" s="36">
        <v>20000000</v>
      </c>
      <c r="H57" s="36">
        <f t="shared" si="9"/>
        <v>20000000</v>
      </c>
      <c r="I57" s="34" t="s">
        <v>29</v>
      </c>
      <c r="J57" s="34" t="s">
        <v>30</v>
      </c>
      <c r="K57" s="40" t="s">
        <v>70</v>
      </c>
    </row>
    <row r="58" spans="1:11" s="6" customFormat="1" ht="69.75" customHeight="1" x14ac:dyDescent="0.25">
      <c r="A58" s="38">
        <v>80111620</v>
      </c>
      <c r="B58" s="37" t="s">
        <v>116</v>
      </c>
      <c r="C58" s="33">
        <v>44348</v>
      </c>
      <c r="D58" s="34" t="s">
        <v>59</v>
      </c>
      <c r="E58" s="34" t="s">
        <v>33</v>
      </c>
      <c r="F58" s="34" t="s">
        <v>44</v>
      </c>
      <c r="G58" s="36">
        <v>2500000</v>
      </c>
      <c r="H58" s="36">
        <f t="shared" si="9"/>
        <v>2500000</v>
      </c>
      <c r="I58" s="34" t="s">
        <v>29</v>
      </c>
      <c r="J58" s="34" t="s">
        <v>30</v>
      </c>
      <c r="K58" s="43" t="s">
        <v>68</v>
      </c>
    </row>
    <row r="59" spans="1:11" s="6" customFormat="1" ht="75.75" customHeight="1" x14ac:dyDescent="0.25">
      <c r="A59" s="38">
        <v>80111620</v>
      </c>
      <c r="B59" s="37" t="s">
        <v>117</v>
      </c>
      <c r="C59" s="33">
        <v>44409</v>
      </c>
      <c r="D59" s="34" t="s">
        <v>102</v>
      </c>
      <c r="E59" s="34" t="s">
        <v>33</v>
      </c>
      <c r="F59" s="34" t="s">
        <v>44</v>
      </c>
      <c r="G59" s="36">
        <v>2000000</v>
      </c>
      <c r="H59" s="36">
        <f t="shared" si="9"/>
        <v>2000000</v>
      </c>
      <c r="I59" s="34" t="s">
        <v>29</v>
      </c>
      <c r="J59" s="34" t="s">
        <v>30</v>
      </c>
      <c r="K59" s="40" t="s">
        <v>72</v>
      </c>
    </row>
    <row r="60" spans="1:11" s="6" customFormat="1" ht="66.75" customHeight="1" x14ac:dyDescent="0.25">
      <c r="A60" s="38">
        <v>43233205</v>
      </c>
      <c r="B60" s="37" t="s">
        <v>107</v>
      </c>
      <c r="C60" s="33">
        <v>44228</v>
      </c>
      <c r="D60" s="34" t="s">
        <v>38</v>
      </c>
      <c r="E60" s="34" t="s">
        <v>50</v>
      </c>
      <c r="F60" s="34" t="s">
        <v>44</v>
      </c>
      <c r="G60" s="36">
        <v>3000000</v>
      </c>
      <c r="H60" s="36">
        <f t="shared" si="9"/>
        <v>3000000</v>
      </c>
      <c r="I60" s="34" t="s">
        <v>29</v>
      </c>
      <c r="J60" s="34" t="s">
        <v>30</v>
      </c>
      <c r="K60" s="43" t="s">
        <v>68</v>
      </c>
    </row>
    <row r="61" spans="1:11" s="6" customFormat="1" ht="105" customHeight="1" x14ac:dyDescent="0.25">
      <c r="A61" s="51">
        <v>80111620</v>
      </c>
      <c r="B61" s="37" t="s">
        <v>118</v>
      </c>
      <c r="C61" s="33">
        <v>44378</v>
      </c>
      <c r="D61" s="34" t="s">
        <v>103</v>
      </c>
      <c r="E61" s="34" t="s">
        <v>33</v>
      </c>
      <c r="F61" s="34" t="s">
        <v>44</v>
      </c>
      <c r="G61" s="36">
        <v>11000000</v>
      </c>
      <c r="H61" s="36">
        <f t="shared" si="9"/>
        <v>11000000</v>
      </c>
      <c r="I61" s="34" t="s">
        <v>29</v>
      </c>
      <c r="J61" s="34" t="s">
        <v>30</v>
      </c>
      <c r="K61" s="37" t="s">
        <v>104</v>
      </c>
    </row>
    <row r="62" spans="1:11" s="6" customFormat="1" ht="54" customHeight="1" x14ac:dyDescent="0.25">
      <c r="A62" s="34">
        <v>72121100</v>
      </c>
      <c r="B62" s="37" t="s">
        <v>108</v>
      </c>
      <c r="C62" s="33">
        <v>44501</v>
      </c>
      <c r="D62" s="34" t="s">
        <v>105</v>
      </c>
      <c r="E62" s="34" t="s">
        <v>50</v>
      </c>
      <c r="F62" s="34" t="s">
        <v>44</v>
      </c>
      <c r="G62" s="36">
        <v>25000000</v>
      </c>
      <c r="H62" s="36">
        <f t="shared" si="9"/>
        <v>25000000</v>
      </c>
      <c r="I62" s="34" t="s">
        <v>29</v>
      </c>
      <c r="J62" s="34" t="s">
        <v>30</v>
      </c>
      <c r="K62" s="40" t="s">
        <v>72</v>
      </c>
    </row>
    <row r="63" spans="1:11" x14ac:dyDescent="0.25">
      <c r="A63" s="15"/>
      <c r="B63" s="17"/>
      <c r="C63" s="18"/>
      <c r="D63" s="18"/>
      <c r="E63" s="18"/>
      <c r="F63" s="18"/>
      <c r="G63" s="16"/>
      <c r="H63" s="19"/>
      <c r="I63" s="18"/>
      <c r="J63" s="18"/>
      <c r="K63" s="20"/>
    </row>
    <row r="64" spans="1:11" x14ac:dyDescent="0.25">
      <c r="A64" s="15"/>
      <c r="B64" s="17"/>
      <c r="C64" s="18"/>
      <c r="D64" s="18"/>
      <c r="E64" s="18"/>
      <c r="F64" s="18"/>
      <c r="G64" s="16"/>
      <c r="H64" s="19"/>
      <c r="I64" s="18"/>
      <c r="J64" s="18"/>
      <c r="K64" s="20"/>
    </row>
    <row r="65" spans="1:11" x14ac:dyDescent="0.25">
      <c r="A65" s="15"/>
      <c r="B65" s="17"/>
      <c r="C65" s="18"/>
      <c r="D65" s="18"/>
      <c r="E65" s="18"/>
      <c r="F65" s="18"/>
      <c r="G65" s="16"/>
      <c r="H65" s="19"/>
      <c r="I65" s="18"/>
      <c r="J65" s="18"/>
      <c r="K65" s="20"/>
    </row>
    <row r="67" spans="1:11" ht="30.75" thickBot="1" x14ac:dyDescent="0.3">
      <c r="A67" s="21" t="s">
        <v>20</v>
      </c>
      <c r="B67" s="22"/>
      <c r="C67" s="23"/>
    </row>
    <row r="68" spans="1:11" ht="57" customHeight="1" x14ac:dyDescent="0.25">
      <c r="A68" s="7" t="s">
        <v>6</v>
      </c>
      <c r="B68" s="7" t="s">
        <v>21</v>
      </c>
      <c r="C68" s="7" t="s">
        <v>14</v>
      </c>
    </row>
    <row r="69" spans="1:11" x14ac:dyDescent="0.25">
      <c r="A69" s="2"/>
      <c r="B69" s="24"/>
      <c r="C69" s="25"/>
    </row>
    <row r="70" spans="1:11" s="1" customFormat="1" x14ac:dyDescent="0.25">
      <c r="A70" s="2"/>
      <c r="B70" s="24"/>
      <c r="C70" s="25"/>
      <c r="G70" s="6"/>
      <c r="H70" s="4"/>
      <c r="K70" s="4"/>
    </row>
    <row r="71" spans="1:11" s="1" customFormat="1" x14ac:dyDescent="0.25">
      <c r="A71" s="2"/>
      <c r="B71" s="24"/>
      <c r="C71" s="25"/>
      <c r="G71" s="6"/>
      <c r="H71" s="4"/>
      <c r="K71" s="4"/>
    </row>
    <row r="72" spans="1:11" s="1" customFormat="1" x14ac:dyDescent="0.25">
      <c r="A72" s="2"/>
      <c r="B72" s="24"/>
      <c r="C72" s="25"/>
      <c r="G72" s="6"/>
      <c r="H72" s="4"/>
      <c r="K72" s="4"/>
    </row>
    <row r="73" spans="1:11" s="1" customFormat="1" ht="15.75" thickBot="1" x14ac:dyDescent="0.3">
      <c r="A73" s="13"/>
      <c r="B73" s="26"/>
      <c r="C73" s="27"/>
      <c r="G73" s="6"/>
      <c r="H73" s="4"/>
      <c r="K73" s="4"/>
    </row>
    <row r="77" spans="1:11" ht="57.75" customHeight="1" x14ac:dyDescent="0.25">
      <c r="A77" s="63" t="s">
        <v>56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</row>
  </sheetData>
  <mergeCells count="5">
    <mergeCell ref="E5:H9"/>
    <mergeCell ref="E11:H15"/>
    <mergeCell ref="A77:K77"/>
    <mergeCell ref="A2:K2"/>
    <mergeCell ref="A4:B4"/>
  </mergeCells>
  <phoneticPr fontId="11" type="noConversion"/>
  <hyperlinks>
    <hyperlink ref="B8" r:id="rId1"/>
  </hyperlinks>
  <pageMargins left="1.2736614173228347" right="0.70866141732283472" top="0.98425196850393704" bottom="0.62992125984251968" header="0.59055118110236227" footer="0.31496062992125984"/>
  <pageSetup paperSize="9" scale="41" orientation="landscape" r:id="rId2"/>
  <headerFooter>
    <oddHeader>&amp;CPLAN ANUAL DE ADQUISICIONES 
INVIPASTO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Hoja2</vt:lpstr>
      <vt:lpstr>'2021'!Títulos_a_imprimir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Personal</cp:lastModifiedBy>
  <cp:lastPrinted>2021-10-29T14:58:17Z</cp:lastPrinted>
  <dcterms:created xsi:type="dcterms:W3CDTF">2012-12-10T15:58:41Z</dcterms:created>
  <dcterms:modified xsi:type="dcterms:W3CDTF">2021-11-03T14:28:41Z</dcterms:modified>
</cp:coreProperties>
</file>